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40" windowWidth="20730" windowHeight="11760" activeTab="0"/>
  </bookViews>
  <sheets>
    <sheet name="KAp. remondi ajakava" sheetId="1" r:id="rId1"/>
    <sheet name="Leht3" sheetId="2" r:id="rId2"/>
  </sheets>
  <definedNames/>
  <calcPr fullCalcOnLoad="1"/>
</workbook>
</file>

<file path=xl/sharedStrings.xml><?xml version="1.0" encoding="utf-8"?>
<sst xmlns="http://schemas.openxmlformats.org/spreadsheetml/2006/main" count="59" uniqueCount="59">
  <si>
    <t>Objekt</t>
  </si>
  <si>
    <t>Ehitusaasta</t>
  </si>
  <si>
    <t>Õpilaste arv 2015/16</t>
  </si>
  <si>
    <t>Investeeringu hinnanguline kogumaksumus</t>
  </si>
  <si>
    <t>Raatuse Kool (Raatuse 88a)</t>
  </si>
  <si>
    <t>Kesklinna Kool (Kroonuaia 7)</t>
  </si>
  <si>
    <t>1917, 1960, 2007</t>
  </si>
  <si>
    <t>Annelinna Gümnaasium (Kaunase pst 68)</t>
  </si>
  <si>
    <t>Suletud netopind</t>
  </si>
  <si>
    <t>Tamme Kool (Tamme pst 24a)</t>
  </si>
  <si>
    <t>Hansa Kool (Anne 63)</t>
  </si>
  <si>
    <t>Descartes'i Kool (Anne 65)</t>
  </si>
  <si>
    <t>Veeriku Kool (Veeriku 41)</t>
  </si>
  <si>
    <t>Kivilinna Kool (kaunase pst 71)</t>
  </si>
  <si>
    <t>Kroonuaia Kool (Ploomi 1)</t>
  </si>
  <si>
    <t>Puiestee 62 uus põhikool</t>
  </si>
  <si>
    <t>Forseliuse Kool (Tähe 103)</t>
  </si>
  <si>
    <t>Karlova Kool (Lina 2)</t>
  </si>
  <si>
    <t>1925, 1967</t>
  </si>
  <si>
    <t>1903, 1971</t>
  </si>
  <si>
    <t>1907, 1944</t>
  </si>
  <si>
    <t>A. Puškini Kool (Uus 54)</t>
  </si>
  <si>
    <t>Miina Härma Gümnaasium (Tõnissoni 3)</t>
  </si>
  <si>
    <t>K.J.Petersoni Gümnaasium (Kaunase pst 70)</t>
  </si>
  <si>
    <t>Jrk nr</t>
  </si>
  <si>
    <t>Projekteerimine</t>
  </si>
  <si>
    <t>Ehitamine ja sisustamine</t>
  </si>
  <si>
    <t>KOKKU</t>
  </si>
  <si>
    <t>Märkused:</t>
  </si>
  <si>
    <t>* Eeldatud on, et enamus hoonesse senitehtud investeeringuid säilitatakse.</t>
  </si>
  <si>
    <t>* Arvestatud on tänaste ehitushindadega.</t>
  </si>
  <si>
    <t>M. Reiniku Kool (Vanemuise 48)</t>
  </si>
  <si>
    <t>M. Reniku Kool (Riia 25)</t>
  </si>
  <si>
    <t>M. Reiniku Kooli staadion (Riia 25a)</t>
  </si>
  <si>
    <t>Hansa Kooli ja Descartes'i Kooli staadion (Anne 63/65)</t>
  </si>
  <si>
    <t>Karlova Kooli staadion</t>
  </si>
  <si>
    <t>Variku Kooli staadion</t>
  </si>
  <si>
    <t>Muud kulud</t>
  </si>
  <si>
    <t>* Kõik eeldatavad maksumused on koos käibemaksuga.</t>
  </si>
  <si>
    <t>Projekteerimine ja ehitamine</t>
  </si>
  <si>
    <t>Raatuse Kooli staadion</t>
  </si>
  <si>
    <t>Jaan Poska Gümnaasium (Vanemuise 35)</t>
  </si>
  <si>
    <t>Herbert Masingu Kool (Vanemuise 33/35)</t>
  </si>
  <si>
    <t>Hugo Treffneri Gümnaasium       (Munga 12)</t>
  </si>
  <si>
    <t>Täiskasvanute Gümnaasium (Nooruse 9)</t>
  </si>
  <si>
    <t>1900, 2008</t>
  </si>
  <si>
    <t>1960, 2005</t>
  </si>
  <si>
    <t>18 saj lõpp, 2000</t>
  </si>
  <si>
    <t>Maarja Kool (Puiestee 126), klassikorpus (Puiestee 126b)</t>
  </si>
  <si>
    <t>19 saj lõpp 2006</t>
  </si>
  <si>
    <t>713,2         394,9</t>
  </si>
  <si>
    <t>sh linna finantseering</t>
  </si>
  <si>
    <t>Tartu Kutsehariduskeskus, hooned Kopli 1 ja Põllu 11</t>
  </si>
  <si>
    <t>Koolide sisustus</t>
  </si>
  <si>
    <t>Kivilinna Kooli staadion</t>
  </si>
  <si>
    <r>
      <t xml:space="preserve">* Investeeringute maksumusi kalkuleerides on lähtutud olemasolevast hoone pinnast. Maksumus ei kajasta võimalikke juurdeehitusi (v.a. Kesklinna Kooli katusealune ja </t>
    </r>
    <r>
      <rPr>
        <sz val="11"/>
        <rFont val="Times New Roman"/>
        <family val="1"/>
      </rPr>
      <t>Variku Kooli võimla laiendus).</t>
    </r>
  </si>
  <si>
    <t>* Raatuse Kooli ja Variku Kooli investeeringute summadele lisandub Raatuse Koolile 4,7 miljonit eurot ja Variku Koolile 3,3 miljonit eurot investeeringute toetusi.</t>
  </si>
  <si>
    <t>Variku Kool (Aianduse 4) + spordihoone</t>
  </si>
  <si>
    <t>Ilmatsalu Kool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</si>
</sst>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.00\ &quot;kr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26"/>
      <name val="Times New Roman"/>
      <family val="1"/>
    </font>
    <font>
      <b/>
      <sz val="11"/>
      <color indexed="26"/>
      <name val="Times New Roman"/>
      <family val="1"/>
    </font>
    <font>
      <i/>
      <sz val="11"/>
      <color indexed="26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theme="2"/>
      <name val="Times New Roman"/>
      <family val="1"/>
    </font>
    <font>
      <b/>
      <sz val="11"/>
      <color theme="2"/>
      <name val="Times New Roman"/>
      <family val="1"/>
    </font>
    <font>
      <i/>
      <sz val="11"/>
      <color theme="2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3" applyNumberFormat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0" borderId="9" applyNumberFormat="0" applyAlignment="0" applyProtection="0"/>
  </cellStyleXfs>
  <cellXfs count="84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3" fontId="42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right" wrapText="1"/>
    </xf>
    <xf numFmtId="3" fontId="42" fillId="0" borderId="10" xfId="0" applyNumberFormat="1" applyFont="1" applyBorder="1" applyAlignment="1">
      <alignment/>
    </xf>
    <xf numFmtId="0" fontId="42" fillId="0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3" fontId="42" fillId="34" borderId="10" xfId="0" applyNumberFormat="1" applyFont="1" applyFill="1" applyBorder="1" applyAlignment="1">
      <alignment/>
    </xf>
    <xf numFmtId="0" fontId="43" fillId="35" borderId="0" xfId="0" applyFont="1" applyFill="1" applyAlignment="1">
      <alignment/>
    </xf>
    <xf numFmtId="0" fontId="2" fillId="34" borderId="0" xfId="0" applyFont="1" applyFill="1" applyAlignment="1">
      <alignment/>
    </xf>
    <xf numFmtId="0" fontId="44" fillId="0" borderId="0" xfId="0" applyFont="1" applyAlignment="1">
      <alignment/>
    </xf>
    <xf numFmtId="3" fontId="42" fillId="35" borderId="10" xfId="0" applyNumberFormat="1" applyFont="1" applyFill="1" applyBorder="1" applyAlignment="1">
      <alignment/>
    </xf>
    <xf numFmtId="3" fontId="42" fillId="36" borderId="10" xfId="0" applyNumberFormat="1" applyFont="1" applyFill="1" applyBorder="1" applyAlignment="1">
      <alignment/>
    </xf>
    <xf numFmtId="3" fontId="42" fillId="0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42" fillId="37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right" wrapText="1"/>
    </xf>
    <xf numFmtId="3" fontId="45" fillId="33" borderId="10" xfId="0" applyNumberFormat="1" applyFont="1" applyFill="1" applyBorder="1" applyAlignment="1">
      <alignment/>
    </xf>
    <xf numFmtId="0" fontId="2" fillId="37" borderId="0" xfId="0" applyFont="1" applyFill="1" applyAlignment="1">
      <alignment shrinkToFit="1"/>
    </xf>
    <xf numFmtId="0" fontId="42" fillId="0" borderId="0" xfId="0" applyFont="1" applyAlignment="1">
      <alignment shrinkToFit="1"/>
    </xf>
    <xf numFmtId="3" fontId="42" fillId="0" borderId="0" xfId="0" applyNumberFormat="1" applyFont="1" applyAlignment="1">
      <alignment shrinkToFit="1"/>
    </xf>
    <xf numFmtId="0" fontId="42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42" fillId="38" borderId="10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42" fillId="0" borderId="0" xfId="0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0" fontId="46" fillId="0" borderId="10" xfId="0" applyFont="1" applyBorder="1" applyAlignment="1">
      <alignment horizontal="center"/>
    </xf>
    <xf numFmtId="3" fontId="46" fillId="34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3" fontId="46" fillId="35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3" fontId="46" fillId="0" borderId="10" xfId="0" applyNumberFormat="1" applyFont="1" applyBorder="1" applyAlignment="1">
      <alignment/>
    </xf>
    <xf numFmtId="3" fontId="46" fillId="37" borderId="10" xfId="0" applyNumberFormat="1" applyFont="1" applyFill="1" applyBorder="1" applyAlignment="1">
      <alignment/>
    </xf>
    <xf numFmtId="3" fontId="46" fillId="36" borderId="10" xfId="0" applyNumberFormat="1" applyFont="1" applyFill="1" applyBorder="1" applyAlignment="1">
      <alignment/>
    </xf>
    <xf numFmtId="3" fontId="46" fillId="38" borderId="10" xfId="0" applyNumberFormat="1" applyFont="1" applyFill="1" applyBorder="1" applyAlignment="1">
      <alignment/>
    </xf>
    <xf numFmtId="3" fontId="47" fillId="33" borderId="10" xfId="0" applyNumberFormat="1" applyFont="1" applyFill="1" applyBorder="1" applyAlignment="1">
      <alignment/>
    </xf>
    <xf numFmtId="3" fontId="48" fillId="36" borderId="10" xfId="0" applyNumberFormat="1" applyFont="1" applyFill="1" applyBorder="1" applyAlignment="1">
      <alignment/>
    </xf>
    <xf numFmtId="0" fontId="42" fillId="36" borderId="0" xfId="0" applyFont="1" applyFill="1" applyAlignment="1">
      <alignment/>
    </xf>
    <xf numFmtId="3" fontId="42" fillId="36" borderId="0" xfId="0" applyNumberFormat="1" applyFont="1" applyFill="1" applyAlignment="1">
      <alignment/>
    </xf>
    <xf numFmtId="0" fontId="42" fillId="0" borderId="11" xfId="0" applyFont="1" applyBorder="1" applyAlignment="1">
      <alignment horizontal="center"/>
    </xf>
    <xf numFmtId="3" fontId="42" fillId="34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/>
    </xf>
    <xf numFmtId="0" fontId="42" fillId="0" borderId="11" xfId="0" applyFont="1" applyBorder="1" applyAlignment="1">
      <alignment/>
    </xf>
    <xf numFmtId="3" fontId="42" fillId="0" borderId="11" xfId="0" applyNumberFormat="1" applyFont="1" applyBorder="1" applyAlignment="1">
      <alignment/>
    </xf>
    <xf numFmtId="3" fontId="42" fillId="36" borderId="11" xfId="0" applyNumberFormat="1" applyFont="1" applyFill="1" applyBorder="1" applyAlignment="1">
      <alignment/>
    </xf>
    <xf numFmtId="3" fontId="42" fillId="37" borderId="11" xfId="0" applyNumberFormat="1" applyFont="1" applyFill="1" applyBorder="1" applyAlignment="1">
      <alignment/>
    </xf>
    <xf numFmtId="3" fontId="42" fillId="0" borderId="11" xfId="0" applyNumberFormat="1" applyFont="1" applyFill="1" applyBorder="1" applyAlignment="1">
      <alignment/>
    </xf>
    <xf numFmtId="3" fontId="42" fillId="38" borderId="11" xfId="0" applyNumberFormat="1" applyFont="1" applyFill="1" applyBorder="1" applyAlignment="1">
      <alignment/>
    </xf>
    <xf numFmtId="3" fontId="44" fillId="33" borderId="11" xfId="0" applyNumberFormat="1" applyFont="1" applyFill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3" fontId="42" fillId="0" borderId="14" xfId="0" applyNumberFormat="1" applyFont="1" applyFill="1" applyBorder="1" applyAlignment="1">
      <alignment/>
    </xf>
    <xf numFmtId="3" fontId="42" fillId="0" borderId="15" xfId="0" applyNumberFormat="1" applyFont="1" applyBorder="1" applyAlignment="1">
      <alignment/>
    </xf>
    <xf numFmtId="3" fontId="2" fillId="35" borderId="14" xfId="0" applyNumberFormat="1" applyFont="1" applyFill="1" applyBorder="1" applyAlignment="1">
      <alignment/>
    </xf>
    <xf numFmtId="3" fontId="42" fillId="34" borderId="14" xfId="0" applyNumberFormat="1" applyFont="1" applyFill="1" applyBorder="1" applyAlignment="1">
      <alignment/>
    </xf>
    <xf numFmtId="3" fontId="42" fillId="34" borderId="15" xfId="0" applyNumberFormat="1" applyFont="1" applyFill="1" applyBorder="1" applyAlignment="1">
      <alignment/>
    </xf>
    <xf numFmtId="0" fontId="42" fillId="0" borderId="14" xfId="0" applyFont="1" applyBorder="1" applyAlignment="1">
      <alignment/>
    </xf>
    <xf numFmtId="3" fontId="42" fillId="0" borderId="14" xfId="0" applyNumberFormat="1" applyFont="1" applyBorder="1" applyAlignment="1">
      <alignment/>
    </xf>
    <xf numFmtId="3" fontId="42" fillId="0" borderId="15" xfId="0" applyNumberFormat="1" applyFont="1" applyFill="1" applyBorder="1" applyAlignment="1">
      <alignment/>
    </xf>
    <xf numFmtId="3" fontId="42" fillId="37" borderId="15" xfId="0" applyNumberFormat="1" applyFont="1" applyFill="1" applyBorder="1" applyAlignment="1">
      <alignment/>
    </xf>
    <xf numFmtId="3" fontId="42" fillId="38" borderId="14" xfId="0" applyNumberFormat="1" applyFont="1" applyFill="1" applyBorder="1" applyAlignment="1">
      <alignment/>
    </xf>
    <xf numFmtId="3" fontId="42" fillId="38" borderId="15" xfId="0" applyNumberFormat="1" applyFont="1" applyFill="1" applyBorder="1" applyAlignment="1">
      <alignment/>
    </xf>
    <xf numFmtId="3" fontId="44" fillId="33" borderId="16" xfId="0" applyNumberFormat="1" applyFont="1" applyFill="1" applyBorder="1" applyAlignment="1">
      <alignment/>
    </xf>
    <xf numFmtId="3" fontId="44" fillId="33" borderId="17" xfId="0" applyNumberFormat="1" applyFont="1" applyFill="1" applyBorder="1" applyAlignment="1">
      <alignment/>
    </xf>
    <xf numFmtId="3" fontId="44" fillId="33" borderId="18" xfId="0" applyNumberFormat="1" applyFont="1" applyFill="1" applyBorder="1" applyAlignment="1">
      <alignment/>
    </xf>
    <xf numFmtId="0" fontId="42" fillId="35" borderId="14" xfId="0" applyFont="1" applyFill="1" applyBorder="1" applyAlignment="1">
      <alignment/>
    </xf>
    <xf numFmtId="0" fontId="42" fillId="38" borderId="10" xfId="0" applyFont="1" applyFill="1" applyBorder="1" applyAlignment="1">
      <alignment/>
    </xf>
    <xf numFmtId="0" fontId="42" fillId="0" borderId="19" xfId="0" applyFont="1" applyBorder="1" applyAlignment="1">
      <alignment/>
    </xf>
    <xf numFmtId="0" fontId="42" fillId="33" borderId="10" xfId="0" applyFont="1" applyFill="1" applyBorder="1" applyAlignment="1">
      <alignment horizontal="right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49"/>
  <sheetViews>
    <sheetView tabSelected="1" zoomScale="90" zoomScaleNormal="90" zoomScalePageLayoutView="0" workbookViewId="0" topLeftCell="A4">
      <selection activeCell="K14" sqref="K14"/>
    </sheetView>
  </sheetViews>
  <sheetFormatPr defaultColWidth="9.140625" defaultRowHeight="15"/>
  <cols>
    <col min="1" max="1" width="3.7109375" style="1" customWidth="1"/>
    <col min="2" max="2" width="28.8515625" style="1" customWidth="1"/>
    <col min="3" max="4" width="10.8515625" style="1" customWidth="1"/>
    <col min="5" max="5" width="9.8515625" style="1" customWidth="1"/>
    <col min="6" max="6" width="15.28125" style="2" customWidth="1"/>
    <col min="7" max="7" width="10.8515625" style="1" customWidth="1"/>
    <col min="8" max="9" width="10.140625" style="1" customWidth="1"/>
    <col min="10" max="10" width="11.421875" style="1" customWidth="1"/>
    <col min="11" max="11" width="11.00390625" style="1" customWidth="1"/>
    <col min="12" max="12" width="10.00390625" style="1" customWidth="1"/>
    <col min="13" max="14" width="10.28125" style="1" customWidth="1"/>
    <col min="15" max="19" width="10.421875" style="1" customWidth="1"/>
    <col min="20" max="16384" width="9.140625" style="1" customWidth="1"/>
  </cols>
  <sheetData>
    <row r="3" ht="15.75" thickBot="1"/>
    <row r="4" spans="1:19" ht="45">
      <c r="A4" s="3" t="s">
        <v>24</v>
      </c>
      <c r="B4" s="4" t="s">
        <v>0</v>
      </c>
      <c r="C4" s="4" t="s">
        <v>1</v>
      </c>
      <c r="D4" s="3" t="s">
        <v>2</v>
      </c>
      <c r="E4" s="3" t="s">
        <v>8</v>
      </c>
      <c r="F4" s="5" t="s">
        <v>3</v>
      </c>
      <c r="G4" s="41">
        <v>2017</v>
      </c>
      <c r="H4" s="54">
        <v>2018</v>
      </c>
      <c r="I4" s="64">
        <v>2019</v>
      </c>
      <c r="J4" s="65">
        <v>2020</v>
      </c>
      <c r="K4" s="65">
        <v>2021</v>
      </c>
      <c r="L4" s="65">
        <v>2022</v>
      </c>
      <c r="M4" s="65">
        <v>2023</v>
      </c>
      <c r="N4" s="65">
        <v>2024</v>
      </c>
      <c r="O4" s="65">
        <v>2025</v>
      </c>
      <c r="P4" s="65">
        <v>2026</v>
      </c>
      <c r="Q4" s="65">
        <v>2027</v>
      </c>
      <c r="R4" s="65">
        <v>2028</v>
      </c>
      <c r="S4" s="82">
        <v>2029</v>
      </c>
    </row>
    <row r="5" spans="1:19" ht="15">
      <c r="A5" s="6">
        <v>1</v>
      </c>
      <c r="B5" s="7" t="s">
        <v>4</v>
      </c>
      <c r="C5" s="8">
        <v>1973</v>
      </c>
      <c r="D5" s="6">
        <v>475</v>
      </c>
      <c r="E5" s="6">
        <v>8177.9</v>
      </c>
      <c r="F5" s="51">
        <v>6680000</v>
      </c>
      <c r="G5" s="42">
        <v>1100000</v>
      </c>
      <c r="H5" s="55">
        <v>1319000</v>
      </c>
      <c r="I5" s="66"/>
      <c r="J5" s="9"/>
      <c r="K5" s="9"/>
      <c r="L5" s="9"/>
      <c r="M5" s="9"/>
      <c r="N5" s="9"/>
      <c r="O5" s="9"/>
      <c r="P5" s="9"/>
      <c r="Q5" s="9"/>
      <c r="R5" s="9"/>
      <c r="S5" s="67"/>
    </row>
    <row r="6" spans="1:19" ht="30">
      <c r="A6" s="6">
        <v>2</v>
      </c>
      <c r="B6" s="7" t="s">
        <v>5</v>
      </c>
      <c r="C6" s="8" t="s">
        <v>6</v>
      </c>
      <c r="D6" s="6">
        <v>465</v>
      </c>
      <c r="E6" s="6">
        <v>4589.2</v>
      </c>
      <c r="F6" s="9">
        <f>SUM(G6:S6)</f>
        <v>2420000</v>
      </c>
      <c r="G6" s="42">
        <v>1000000</v>
      </c>
      <c r="H6" s="55">
        <v>380000</v>
      </c>
      <c r="I6" s="66"/>
      <c r="J6" s="9"/>
      <c r="K6" s="9"/>
      <c r="L6" s="9"/>
      <c r="M6" s="9"/>
      <c r="N6" s="9"/>
      <c r="O6" s="22"/>
      <c r="P6" s="20">
        <v>1040000</v>
      </c>
      <c r="Q6" s="9"/>
      <c r="R6" s="9"/>
      <c r="S6" s="67"/>
    </row>
    <row r="7" spans="1:19" ht="30">
      <c r="A7" s="6">
        <v>3</v>
      </c>
      <c r="B7" s="7" t="s">
        <v>7</v>
      </c>
      <c r="C7" s="8">
        <v>1980</v>
      </c>
      <c r="D7" s="6">
        <v>970</v>
      </c>
      <c r="E7" s="6">
        <v>7753.1</v>
      </c>
      <c r="F7" s="9">
        <f>SUM(G7:S7)</f>
        <v>6220000</v>
      </c>
      <c r="G7" s="43"/>
      <c r="H7" s="56">
        <v>100000</v>
      </c>
      <c r="I7" s="68">
        <v>140000</v>
      </c>
      <c r="J7" s="12">
        <v>1820000</v>
      </c>
      <c r="K7" s="12">
        <v>4160000</v>
      </c>
      <c r="L7" s="6"/>
      <c r="M7" s="9"/>
      <c r="N7" s="9"/>
      <c r="O7" s="9"/>
      <c r="P7" s="9"/>
      <c r="Q7" s="9"/>
      <c r="R7" s="9"/>
      <c r="S7" s="67"/>
    </row>
    <row r="8" spans="1:19" ht="30">
      <c r="A8" s="6">
        <v>4</v>
      </c>
      <c r="B8" s="11" t="s">
        <v>57</v>
      </c>
      <c r="C8" s="8">
        <v>1987</v>
      </c>
      <c r="D8" s="6">
        <v>467</v>
      </c>
      <c r="E8" s="6">
        <v>7435.7</v>
      </c>
      <c r="F8" s="32">
        <v>9190000</v>
      </c>
      <c r="G8" s="44">
        <v>190000</v>
      </c>
      <c r="H8" s="55">
        <v>800000</v>
      </c>
      <c r="I8" s="69">
        <v>4900000</v>
      </c>
      <c r="J8" s="6"/>
      <c r="K8" s="18"/>
      <c r="L8" s="9"/>
      <c r="M8" s="9"/>
      <c r="N8" s="9"/>
      <c r="O8" s="9"/>
      <c r="P8" s="9"/>
      <c r="Q8" s="9"/>
      <c r="R8" s="9"/>
      <c r="S8" s="67"/>
    </row>
    <row r="9" spans="1:19" ht="15">
      <c r="A9" s="6">
        <v>5</v>
      </c>
      <c r="B9" s="7" t="s">
        <v>9</v>
      </c>
      <c r="C9" s="8">
        <v>1964</v>
      </c>
      <c r="D9" s="6">
        <v>785</v>
      </c>
      <c r="E9" s="6">
        <v>6081.3</v>
      </c>
      <c r="F9" s="33">
        <f>SUM(G9:S9)</f>
        <v>4540000</v>
      </c>
      <c r="G9" s="42">
        <v>300000</v>
      </c>
      <c r="H9" s="55">
        <v>1140000</v>
      </c>
      <c r="I9" s="66"/>
      <c r="J9" s="18"/>
      <c r="K9" s="18"/>
      <c r="L9" s="17"/>
      <c r="M9" s="9"/>
      <c r="N9" s="9"/>
      <c r="O9" s="9"/>
      <c r="P9" s="6"/>
      <c r="Q9" s="6"/>
      <c r="R9" s="20">
        <f>1.15*1000000</f>
        <v>1150000</v>
      </c>
      <c r="S9" s="70">
        <v>1950000</v>
      </c>
    </row>
    <row r="10" spans="1:19" ht="15">
      <c r="A10" s="6">
        <v>6</v>
      </c>
      <c r="B10" s="7" t="s">
        <v>10</v>
      </c>
      <c r="C10" s="8">
        <v>1978</v>
      </c>
      <c r="D10" s="6">
        <v>683</v>
      </c>
      <c r="E10" s="6">
        <v>7446.5</v>
      </c>
      <c r="F10" s="33">
        <f aca="true" t="shared" si="0" ref="F10:F37">SUM(G10:S10)</f>
        <v>6230000</v>
      </c>
      <c r="G10" s="45"/>
      <c r="H10" s="57"/>
      <c r="I10" s="71"/>
      <c r="J10" s="16">
        <v>230000</v>
      </c>
      <c r="K10" s="21">
        <v>1500000</v>
      </c>
      <c r="L10" s="12">
        <v>4500000</v>
      </c>
      <c r="M10" s="6"/>
      <c r="N10" s="9"/>
      <c r="O10" s="9"/>
      <c r="P10" s="9"/>
      <c r="Q10" s="9"/>
      <c r="R10" s="9"/>
      <c r="S10" s="67"/>
    </row>
    <row r="11" spans="1:19" ht="15">
      <c r="A11" s="6">
        <v>7</v>
      </c>
      <c r="B11" s="7" t="s">
        <v>11</v>
      </c>
      <c r="C11" s="8">
        <v>1982</v>
      </c>
      <c r="D11" s="6">
        <v>433</v>
      </c>
      <c r="E11" s="6">
        <v>7706.8</v>
      </c>
      <c r="F11" s="33">
        <f t="shared" si="0"/>
        <v>5880000</v>
      </c>
      <c r="G11" s="45"/>
      <c r="H11" s="57"/>
      <c r="I11" s="71"/>
      <c r="J11" s="16">
        <v>230000</v>
      </c>
      <c r="K11" s="6"/>
      <c r="L11" s="12">
        <v>1850000</v>
      </c>
      <c r="M11" s="12">
        <v>3800000</v>
      </c>
      <c r="N11" s="18"/>
      <c r="O11" s="9"/>
      <c r="P11" s="9"/>
      <c r="Q11" s="9"/>
      <c r="R11" s="9"/>
      <c r="S11" s="67"/>
    </row>
    <row r="12" spans="1:19" ht="15">
      <c r="A12" s="6">
        <v>8</v>
      </c>
      <c r="B12" s="7" t="s">
        <v>12</v>
      </c>
      <c r="C12" s="8">
        <v>1987</v>
      </c>
      <c r="D12" s="6">
        <v>546</v>
      </c>
      <c r="E12" s="6">
        <v>7295.4</v>
      </c>
      <c r="F12" s="33">
        <f t="shared" si="0"/>
        <v>6210000</v>
      </c>
      <c r="G12" s="46"/>
      <c r="H12" s="58"/>
      <c r="I12" s="72"/>
      <c r="J12" s="9"/>
      <c r="K12" s="6"/>
      <c r="L12" s="16">
        <v>210000</v>
      </c>
      <c r="M12" s="12">
        <v>2100000</v>
      </c>
      <c r="N12" s="12">
        <v>3900000</v>
      </c>
      <c r="O12" s="18"/>
      <c r="P12" s="9"/>
      <c r="Q12" s="9"/>
      <c r="R12" s="9"/>
      <c r="S12" s="67"/>
    </row>
    <row r="13" spans="1:19" ht="15" customHeight="1">
      <c r="A13" s="6">
        <v>9</v>
      </c>
      <c r="B13" s="7" t="s">
        <v>13</v>
      </c>
      <c r="C13" s="8">
        <v>1985</v>
      </c>
      <c r="D13" s="6">
        <v>951</v>
      </c>
      <c r="E13" s="6">
        <v>7214.9</v>
      </c>
      <c r="F13" s="33">
        <f t="shared" si="0"/>
        <v>5133000</v>
      </c>
      <c r="G13" s="46"/>
      <c r="H13" s="59"/>
      <c r="I13" s="69">
        <v>300000</v>
      </c>
      <c r="J13" s="6"/>
      <c r="K13" s="9"/>
      <c r="L13" s="6"/>
      <c r="M13" s="16">
        <v>210000</v>
      </c>
      <c r="N13" s="12">
        <f>1.15*1300000</f>
        <v>1495000</v>
      </c>
      <c r="O13" s="12">
        <f>1.15*2720000</f>
        <v>3127999.9999999995</v>
      </c>
      <c r="P13" s="18"/>
      <c r="Q13" s="9"/>
      <c r="R13" s="9"/>
      <c r="S13" s="67"/>
    </row>
    <row r="14" spans="1:19" ht="15">
      <c r="A14" s="6">
        <v>10</v>
      </c>
      <c r="B14" s="11" t="s">
        <v>14</v>
      </c>
      <c r="C14" s="8">
        <v>1970</v>
      </c>
      <c r="D14" s="6">
        <v>117</v>
      </c>
      <c r="E14" s="6">
        <v>2493.9</v>
      </c>
      <c r="F14" s="33">
        <f t="shared" si="0"/>
        <v>2200000</v>
      </c>
      <c r="G14" s="46"/>
      <c r="H14" s="58"/>
      <c r="I14" s="72"/>
      <c r="J14" s="9"/>
      <c r="K14" s="9"/>
      <c r="L14" s="6"/>
      <c r="M14" s="16">
        <v>100000</v>
      </c>
      <c r="N14" s="12">
        <v>850000</v>
      </c>
      <c r="O14" s="12">
        <v>1250000</v>
      </c>
      <c r="P14" s="18"/>
      <c r="Q14" s="18"/>
      <c r="R14" s="9"/>
      <c r="S14" s="67"/>
    </row>
    <row r="15" spans="1:19" ht="15">
      <c r="A15" s="6">
        <v>11</v>
      </c>
      <c r="B15" s="7" t="s">
        <v>15</v>
      </c>
      <c r="C15" s="8">
        <v>1952</v>
      </c>
      <c r="D15" s="6"/>
      <c r="E15" s="6">
        <v>3519.6</v>
      </c>
      <c r="F15" s="33">
        <f t="shared" si="0"/>
        <v>3020000</v>
      </c>
      <c r="G15" s="46"/>
      <c r="H15" s="58"/>
      <c r="I15" s="72"/>
      <c r="J15" s="9"/>
      <c r="K15" s="9"/>
      <c r="L15" s="6"/>
      <c r="M15" s="6"/>
      <c r="N15" s="16">
        <v>120000</v>
      </c>
      <c r="O15" s="12">
        <v>840000</v>
      </c>
      <c r="P15" s="12">
        <v>2060000</v>
      </c>
      <c r="Q15" s="18"/>
      <c r="R15" s="9"/>
      <c r="S15" s="67"/>
    </row>
    <row r="16" spans="1:19" ht="15">
      <c r="A16" s="6">
        <v>12</v>
      </c>
      <c r="B16" s="7" t="s">
        <v>16</v>
      </c>
      <c r="C16" s="8">
        <v>1957</v>
      </c>
      <c r="D16" s="6">
        <v>346</v>
      </c>
      <c r="E16" s="6">
        <v>3933.6</v>
      </c>
      <c r="F16" s="33">
        <f t="shared" si="0"/>
        <v>1970000</v>
      </c>
      <c r="G16" s="43"/>
      <c r="H16" s="60">
        <v>350000</v>
      </c>
      <c r="I16" s="66"/>
      <c r="J16" s="12">
        <v>350000</v>
      </c>
      <c r="K16" s="6"/>
      <c r="L16" s="6"/>
      <c r="M16" s="6"/>
      <c r="N16" s="20">
        <v>1270000</v>
      </c>
      <c r="O16" s="6"/>
      <c r="P16" s="18"/>
      <c r="Q16" s="18"/>
      <c r="R16" s="18"/>
      <c r="S16" s="73"/>
    </row>
    <row r="17" spans="1:19" ht="15">
      <c r="A17" s="6">
        <v>13</v>
      </c>
      <c r="B17" s="7" t="s">
        <v>17</v>
      </c>
      <c r="C17" s="8" t="s">
        <v>18</v>
      </c>
      <c r="D17" s="6">
        <v>624</v>
      </c>
      <c r="E17" s="6">
        <v>4557.1</v>
      </c>
      <c r="F17" s="33">
        <f t="shared" si="0"/>
        <v>3095000</v>
      </c>
      <c r="G17" s="43"/>
      <c r="H17" s="57"/>
      <c r="I17" s="80">
        <v>90000</v>
      </c>
      <c r="J17" s="12">
        <v>1000000</v>
      </c>
      <c r="K17" s="12">
        <v>420000</v>
      </c>
      <c r="L17" s="18"/>
      <c r="M17" s="9"/>
      <c r="N17" s="9"/>
      <c r="O17" s="9"/>
      <c r="P17" s="18"/>
      <c r="Q17" s="20">
        <f>1.15*700000</f>
        <v>804999.9999999999</v>
      </c>
      <c r="R17" s="12">
        <v>780000</v>
      </c>
      <c r="S17" s="73"/>
    </row>
    <row r="18" spans="1:19" ht="15" customHeight="1">
      <c r="A18" s="6">
        <v>14</v>
      </c>
      <c r="B18" s="7" t="s">
        <v>31</v>
      </c>
      <c r="C18" s="8" t="s">
        <v>19</v>
      </c>
      <c r="D18" s="6">
        <v>414</v>
      </c>
      <c r="E18" s="6">
        <v>4872</v>
      </c>
      <c r="F18" s="33">
        <f t="shared" si="0"/>
        <v>3640000</v>
      </c>
      <c r="G18" s="46"/>
      <c r="H18" s="58"/>
      <c r="I18" s="72"/>
      <c r="J18" s="9"/>
      <c r="K18" s="9"/>
      <c r="L18" s="9"/>
      <c r="M18" s="9"/>
      <c r="N18" s="6"/>
      <c r="O18" s="16">
        <v>140000</v>
      </c>
      <c r="P18" s="12">
        <f>1.15*1800000</f>
        <v>2069999.9999999998</v>
      </c>
      <c r="Q18" s="12">
        <v>1430000</v>
      </c>
      <c r="R18" s="18"/>
      <c r="S18" s="73"/>
    </row>
    <row r="19" spans="1:19" ht="15">
      <c r="A19" s="6">
        <v>15</v>
      </c>
      <c r="B19" s="7" t="s">
        <v>32</v>
      </c>
      <c r="C19" s="8" t="s">
        <v>20</v>
      </c>
      <c r="D19" s="6">
        <v>425</v>
      </c>
      <c r="E19" s="6">
        <v>3592.8</v>
      </c>
      <c r="F19" s="33">
        <f t="shared" si="0"/>
        <v>2630000</v>
      </c>
      <c r="G19" s="46"/>
      <c r="H19" s="58"/>
      <c r="I19" s="72"/>
      <c r="J19" s="9"/>
      <c r="K19" s="9"/>
      <c r="L19" s="9"/>
      <c r="M19" s="9"/>
      <c r="N19" s="6"/>
      <c r="O19" s="16">
        <v>100000</v>
      </c>
      <c r="P19" s="9"/>
      <c r="Q19" s="12">
        <f>1.15*2200000</f>
        <v>2530000</v>
      </c>
      <c r="R19" s="18"/>
      <c r="S19" s="73"/>
    </row>
    <row r="20" spans="1:19" ht="30">
      <c r="A20" s="6">
        <v>16</v>
      </c>
      <c r="B20" s="7" t="s">
        <v>22</v>
      </c>
      <c r="C20" s="8">
        <v>1916</v>
      </c>
      <c r="D20" s="6">
        <v>817</v>
      </c>
      <c r="E20" s="6">
        <v>5504</v>
      </c>
      <c r="F20" s="33">
        <f t="shared" si="0"/>
        <v>2850000</v>
      </c>
      <c r="G20" s="47">
        <v>130000</v>
      </c>
      <c r="H20" s="61"/>
      <c r="I20" s="66"/>
      <c r="J20" s="9"/>
      <c r="K20" s="9"/>
      <c r="L20" s="9"/>
      <c r="M20" s="9"/>
      <c r="N20" s="9"/>
      <c r="O20" s="9"/>
      <c r="P20" s="20">
        <v>1360000</v>
      </c>
      <c r="Q20" s="12">
        <v>1360000</v>
      </c>
      <c r="R20" s="18"/>
      <c r="S20" s="73"/>
    </row>
    <row r="21" spans="1:19" ht="30">
      <c r="A21" s="6">
        <v>17</v>
      </c>
      <c r="B21" s="7" t="s">
        <v>23</v>
      </c>
      <c r="C21" s="8">
        <v>1989</v>
      </c>
      <c r="D21" s="6">
        <v>646</v>
      </c>
      <c r="E21" s="6">
        <v>7389.8</v>
      </c>
      <c r="F21" s="33">
        <f t="shared" si="0"/>
        <v>660000</v>
      </c>
      <c r="G21" s="45"/>
      <c r="H21" s="61"/>
      <c r="I21" s="66"/>
      <c r="J21" s="9"/>
      <c r="K21" s="9"/>
      <c r="L21" s="9"/>
      <c r="M21" s="9"/>
      <c r="N21" s="9"/>
      <c r="O21" s="9"/>
      <c r="P21" s="9"/>
      <c r="Q21" s="18"/>
      <c r="R21" s="18"/>
      <c r="S21" s="74">
        <v>660000</v>
      </c>
    </row>
    <row r="22" spans="1:19" ht="15">
      <c r="A22" s="6">
        <v>18</v>
      </c>
      <c r="B22" s="7" t="s">
        <v>21</v>
      </c>
      <c r="C22" s="8">
        <v>1969</v>
      </c>
      <c r="D22" s="6">
        <v>485</v>
      </c>
      <c r="E22" s="6">
        <v>6879.3</v>
      </c>
      <c r="F22" s="33">
        <f t="shared" si="0"/>
        <v>4030000</v>
      </c>
      <c r="G22" s="46"/>
      <c r="H22" s="58"/>
      <c r="I22" s="72"/>
      <c r="J22" s="9"/>
      <c r="K22" s="9"/>
      <c r="L22" s="9"/>
      <c r="M22" s="9"/>
      <c r="N22" s="9"/>
      <c r="O22" s="9"/>
      <c r="P22" s="16">
        <v>170000</v>
      </c>
      <c r="Q22" s="12">
        <v>430000</v>
      </c>
      <c r="R22" s="12">
        <v>3430000</v>
      </c>
      <c r="S22" s="73"/>
    </row>
    <row r="23" spans="1:19" ht="30">
      <c r="A23" s="6">
        <v>19</v>
      </c>
      <c r="B23" s="7" t="s">
        <v>33</v>
      </c>
      <c r="C23" s="8"/>
      <c r="D23" s="6"/>
      <c r="E23" s="6"/>
      <c r="F23" s="39">
        <f t="shared" si="0"/>
        <v>500000</v>
      </c>
      <c r="G23" s="42">
        <v>500000</v>
      </c>
      <c r="H23" s="58"/>
      <c r="I23" s="72"/>
      <c r="J23" s="9"/>
      <c r="K23" s="9"/>
      <c r="L23" s="9"/>
      <c r="M23" s="9"/>
      <c r="N23" s="9"/>
      <c r="O23" s="9"/>
      <c r="P23" s="9"/>
      <c r="Q23" s="18"/>
      <c r="R23" s="18"/>
      <c r="S23" s="73"/>
    </row>
    <row r="24" spans="1:19" ht="15">
      <c r="A24" s="6">
        <v>20</v>
      </c>
      <c r="B24" s="7" t="s">
        <v>40</v>
      </c>
      <c r="C24" s="8"/>
      <c r="D24" s="6"/>
      <c r="E24" s="6"/>
      <c r="F24" s="33">
        <f t="shared" si="0"/>
        <v>400000</v>
      </c>
      <c r="G24" s="48"/>
      <c r="H24" s="55">
        <v>400000</v>
      </c>
      <c r="I24" s="66"/>
      <c r="J24" s="9"/>
      <c r="K24" s="9"/>
      <c r="L24" s="9"/>
      <c r="M24" s="9"/>
      <c r="N24" s="9"/>
      <c r="O24" s="9"/>
      <c r="P24" s="9"/>
      <c r="Q24" s="18"/>
      <c r="R24" s="18"/>
      <c r="S24" s="73"/>
    </row>
    <row r="25" spans="1:19" ht="30">
      <c r="A25" s="6">
        <v>21</v>
      </c>
      <c r="B25" s="7" t="s">
        <v>34</v>
      </c>
      <c r="C25" s="8"/>
      <c r="D25" s="6"/>
      <c r="E25" s="6"/>
      <c r="F25" s="33">
        <f t="shared" si="0"/>
        <v>1200000</v>
      </c>
      <c r="G25" s="46"/>
      <c r="H25" s="58"/>
      <c r="I25" s="72"/>
      <c r="J25" s="9"/>
      <c r="K25" s="9"/>
      <c r="L25" s="6"/>
      <c r="M25" s="20">
        <v>1200000</v>
      </c>
      <c r="N25" s="9"/>
      <c r="O25" s="9"/>
      <c r="P25" s="9"/>
      <c r="Q25" s="18"/>
      <c r="R25" s="18"/>
      <c r="S25" s="73"/>
    </row>
    <row r="26" spans="1:19" ht="15">
      <c r="A26" s="6">
        <v>22</v>
      </c>
      <c r="B26" s="7" t="s">
        <v>35</v>
      </c>
      <c r="C26" s="8"/>
      <c r="D26" s="6"/>
      <c r="E26" s="6"/>
      <c r="F26" s="33">
        <f t="shared" si="0"/>
        <v>340000</v>
      </c>
      <c r="G26" s="43"/>
      <c r="H26" s="57"/>
      <c r="I26" s="71"/>
      <c r="J26" s="12">
        <v>340000</v>
      </c>
      <c r="K26" s="18"/>
      <c r="L26" s="9"/>
      <c r="M26" s="9"/>
      <c r="N26" s="9"/>
      <c r="O26" s="9"/>
      <c r="P26" s="9"/>
      <c r="Q26" s="18"/>
      <c r="R26" s="18"/>
      <c r="S26" s="73"/>
    </row>
    <row r="27" spans="1:19" ht="15">
      <c r="A27" s="6">
        <v>23</v>
      </c>
      <c r="B27" s="7" t="s">
        <v>36</v>
      </c>
      <c r="C27" s="8"/>
      <c r="D27" s="6"/>
      <c r="E27" s="6"/>
      <c r="F27" s="33">
        <f t="shared" si="0"/>
        <v>1150000</v>
      </c>
      <c r="G27" s="46"/>
      <c r="H27" s="58"/>
      <c r="I27" s="72"/>
      <c r="J27" s="21">
        <v>1150000</v>
      </c>
      <c r="K27" s="18"/>
      <c r="L27" s="6"/>
      <c r="M27" s="9"/>
      <c r="N27" s="6"/>
      <c r="O27" s="6"/>
      <c r="P27" s="9"/>
      <c r="Q27" s="18"/>
      <c r="R27" s="18"/>
      <c r="S27" s="73"/>
    </row>
    <row r="28" spans="1:19" ht="15">
      <c r="A28" s="6">
        <v>24</v>
      </c>
      <c r="B28" s="7" t="s">
        <v>54</v>
      </c>
      <c r="C28" s="8"/>
      <c r="D28" s="6"/>
      <c r="E28" s="6"/>
      <c r="F28" s="33">
        <f t="shared" si="0"/>
        <v>1150000</v>
      </c>
      <c r="G28" s="46"/>
      <c r="H28" s="58"/>
      <c r="I28" s="72"/>
      <c r="J28" s="9"/>
      <c r="K28" s="18"/>
      <c r="L28" s="6"/>
      <c r="M28" s="9"/>
      <c r="N28" s="6"/>
      <c r="O28" s="12">
        <f>1.15*1000000</f>
        <v>1150000</v>
      </c>
      <c r="P28" s="9"/>
      <c r="Q28" s="18"/>
      <c r="R28" s="18"/>
      <c r="S28" s="73"/>
    </row>
    <row r="29" spans="1:19" ht="30">
      <c r="A29" s="6">
        <v>25</v>
      </c>
      <c r="B29" s="7" t="s">
        <v>52</v>
      </c>
      <c r="C29" s="8"/>
      <c r="D29" s="6"/>
      <c r="E29" s="6"/>
      <c r="F29" s="33">
        <f t="shared" si="0"/>
        <v>1350000</v>
      </c>
      <c r="G29" s="42">
        <v>100000</v>
      </c>
      <c r="H29" s="55">
        <v>100000</v>
      </c>
      <c r="I29" s="69">
        <v>350000</v>
      </c>
      <c r="J29" s="12">
        <v>0</v>
      </c>
      <c r="K29" s="12">
        <v>0</v>
      </c>
      <c r="L29" s="12">
        <v>100000</v>
      </c>
      <c r="M29" s="12">
        <v>100000</v>
      </c>
      <c r="N29" s="12">
        <v>100000</v>
      </c>
      <c r="O29" s="12">
        <v>100000</v>
      </c>
      <c r="P29" s="12">
        <v>100000</v>
      </c>
      <c r="Q29" s="12">
        <v>100000</v>
      </c>
      <c r="R29" s="12">
        <v>100000</v>
      </c>
      <c r="S29" s="70">
        <v>100000</v>
      </c>
    </row>
    <row r="30" spans="1:19" ht="15">
      <c r="A30" s="10">
        <v>26</v>
      </c>
      <c r="B30" s="7" t="s">
        <v>37</v>
      </c>
      <c r="C30" s="8"/>
      <c r="D30" s="6"/>
      <c r="E30" s="6"/>
      <c r="F30" s="33">
        <f t="shared" si="0"/>
        <v>5700000</v>
      </c>
      <c r="G30" s="42">
        <v>400000</v>
      </c>
      <c r="H30" s="55">
        <v>400000</v>
      </c>
      <c r="I30" s="69">
        <v>400000</v>
      </c>
      <c r="J30" s="12">
        <v>450000</v>
      </c>
      <c r="K30" s="12">
        <v>450000</v>
      </c>
      <c r="L30" s="12">
        <v>450000</v>
      </c>
      <c r="M30" s="12">
        <v>450000</v>
      </c>
      <c r="N30" s="12">
        <v>450000</v>
      </c>
      <c r="O30" s="12">
        <v>450000</v>
      </c>
      <c r="P30" s="12">
        <v>450000</v>
      </c>
      <c r="Q30" s="12">
        <v>450000</v>
      </c>
      <c r="R30" s="12">
        <v>450000</v>
      </c>
      <c r="S30" s="70">
        <v>450000</v>
      </c>
    </row>
    <row r="31" spans="1:19" ht="30">
      <c r="A31" s="10">
        <v>27</v>
      </c>
      <c r="B31" s="30" t="s">
        <v>41</v>
      </c>
      <c r="C31" s="31" t="s">
        <v>45</v>
      </c>
      <c r="D31" s="10">
        <v>467</v>
      </c>
      <c r="E31" s="10">
        <v>5887.7</v>
      </c>
      <c r="F31" s="33">
        <f t="shared" si="0"/>
        <v>580000</v>
      </c>
      <c r="G31" s="46"/>
      <c r="H31" s="58"/>
      <c r="I31" s="72"/>
      <c r="J31" s="9"/>
      <c r="K31" s="9"/>
      <c r="L31" s="9"/>
      <c r="M31" s="9"/>
      <c r="N31" s="9"/>
      <c r="O31" s="9"/>
      <c r="P31" s="9"/>
      <c r="Q31" s="6"/>
      <c r="R31" s="18"/>
      <c r="S31" s="70">
        <v>580000</v>
      </c>
    </row>
    <row r="32" spans="1:19" ht="30">
      <c r="A32" s="10">
        <v>28</v>
      </c>
      <c r="B32" s="30" t="s">
        <v>42</v>
      </c>
      <c r="C32" s="31" t="s">
        <v>46</v>
      </c>
      <c r="D32" s="10">
        <v>300</v>
      </c>
      <c r="E32" s="10">
        <v>3301</v>
      </c>
      <c r="F32" s="33">
        <f t="shared" si="0"/>
        <v>580000</v>
      </c>
      <c r="G32" s="46"/>
      <c r="H32" s="58"/>
      <c r="I32" s="72"/>
      <c r="J32" s="9"/>
      <c r="K32" s="9"/>
      <c r="L32" s="9"/>
      <c r="M32" s="9"/>
      <c r="N32" s="9"/>
      <c r="O32" s="9"/>
      <c r="P32" s="9"/>
      <c r="Q32" s="6"/>
      <c r="R32" s="18"/>
      <c r="S32" s="70">
        <v>580000</v>
      </c>
    </row>
    <row r="33" spans="1:19" ht="30">
      <c r="A33" s="10">
        <v>29</v>
      </c>
      <c r="B33" s="30" t="s">
        <v>43</v>
      </c>
      <c r="C33" s="31" t="s">
        <v>47</v>
      </c>
      <c r="D33" s="10">
        <v>555</v>
      </c>
      <c r="E33" s="10">
        <v>6793.4</v>
      </c>
      <c r="F33" s="33">
        <f t="shared" si="0"/>
        <v>1610000</v>
      </c>
      <c r="G33" s="46"/>
      <c r="H33" s="58"/>
      <c r="I33" s="72"/>
      <c r="J33" s="9"/>
      <c r="K33" s="9"/>
      <c r="L33" s="9"/>
      <c r="M33" s="9"/>
      <c r="N33" s="9"/>
      <c r="O33" s="9"/>
      <c r="P33" s="20">
        <f>1.15*400000</f>
        <v>459999.99999999994</v>
      </c>
      <c r="Q33" s="12">
        <v>580000</v>
      </c>
      <c r="R33" s="12">
        <v>570000</v>
      </c>
      <c r="S33" s="73"/>
    </row>
    <row r="34" spans="1:19" ht="30">
      <c r="A34" s="10">
        <v>30</v>
      </c>
      <c r="B34" s="30" t="s">
        <v>48</v>
      </c>
      <c r="C34" s="31" t="s">
        <v>49</v>
      </c>
      <c r="D34" s="10">
        <v>67</v>
      </c>
      <c r="E34" s="31" t="s">
        <v>50</v>
      </c>
      <c r="F34" s="33">
        <f t="shared" si="0"/>
        <v>580000</v>
      </c>
      <c r="G34" s="46"/>
      <c r="H34" s="58"/>
      <c r="I34" s="72"/>
      <c r="J34" s="9"/>
      <c r="K34" s="9"/>
      <c r="L34" s="9"/>
      <c r="M34" s="9"/>
      <c r="N34" s="9"/>
      <c r="O34" s="9"/>
      <c r="P34" s="9"/>
      <c r="Q34" s="6"/>
      <c r="R34" s="18"/>
      <c r="S34" s="74">
        <v>580000</v>
      </c>
    </row>
    <row r="35" spans="1:19" ht="30">
      <c r="A35" s="10">
        <v>31</v>
      </c>
      <c r="B35" s="30" t="s">
        <v>44</v>
      </c>
      <c r="C35" s="31">
        <v>2015</v>
      </c>
      <c r="D35" s="10">
        <v>483</v>
      </c>
      <c r="E35" s="10">
        <v>1892</v>
      </c>
      <c r="F35" s="33">
        <f t="shared" si="0"/>
        <v>310000</v>
      </c>
      <c r="G35" s="46"/>
      <c r="H35" s="58"/>
      <c r="I35" s="72"/>
      <c r="J35" s="9"/>
      <c r="K35" s="9"/>
      <c r="L35" s="9"/>
      <c r="M35" s="9"/>
      <c r="N35" s="9"/>
      <c r="O35" s="9"/>
      <c r="P35" s="9"/>
      <c r="Q35" s="6"/>
      <c r="R35" s="18"/>
      <c r="S35" s="70">
        <v>310000</v>
      </c>
    </row>
    <row r="36" spans="1:19" ht="15">
      <c r="A36" s="38">
        <v>32</v>
      </c>
      <c r="B36" s="40" t="s">
        <v>58</v>
      </c>
      <c r="C36" s="31"/>
      <c r="D36" s="10"/>
      <c r="E36" s="10">
        <v>4917.9</v>
      </c>
      <c r="F36" s="33">
        <f t="shared" si="0"/>
        <v>4070000</v>
      </c>
      <c r="G36" s="46"/>
      <c r="H36" s="58"/>
      <c r="I36" s="72"/>
      <c r="J36" s="9"/>
      <c r="K36" s="9"/>
      <c r="L36" s="9"/>
      <c r="M36" s="9"/>
      <c r="N36" s="9"/>
      <c r="O36" s="9"/>
      <c r="P36" s="6"/>
      <c r="Q36" s="19">
        <v>150000</v>
      </c>
      <c r="R36" s="12">
        <v>1600000</v>
      </c>
      <c r="S36" s="70">
        <v>2320000</v>
      </c>
    </row>
    <row r="37" spans="1:19" ht="15">
      <c r="A37" s="1">
        <v>33</v>
      </c>
      <c r="B37" s="30" t="s">
        <v>53</v>
      </c>
      <c r="C37" s="31"/>
      <c r="D37" s="10"/>
      <c r="E37" s="10"/>
      <c r="F37" s="33">
        <f t="shared" si="0"/>
        <v>14100000</v>
      </c>
      <c r="G37" s="49">
        <v>100000</v>
      </c>
      <c r="H37" s="62">
        <v>900000</v>
      </c>
      <c r="I37" s="75">
        <v>1300000</v>
      </c>
      <c r="J37" s="81">
        <v>300000</v>
      </c>
      <c r="K37" s="34">
        <v>1200000</v>
      </c>
      <c r="L37" s="34">
        <v>1200000</v>
      </c>
      <c r="M37" s="34">
        <v>1200000</v>
      </c>
      <c r="N37" s="34">
        <v>1200000</v>
      </c>
      <c r="O37" s="34">
        <v>1900000</v>
      </c>
      <c r="P37" s="34">
        <v>1200000</v>
      </c>
      <c r="Q37" s="34">
        <v>1400000</v>
      </c>
      <c r="R37" s="34">
        <v>1200000</v>
      </c>
      <c r="S37" s="76">
        <v>1000000</v>
      </c>
    </row>
    <row r="38" spans="1:19" s="15" customFormat="1" ht="15" thickBot="1">
      <c r="A38" s="23"/>
      <c r="B38" s="24" t="s">
        <v>27</v>
      </c>
      <c r="C38" s="25"/>
      <c r="D38" s="23"/>
      <c r="E38" s="23"/>
      <c r="F38" s="26">
        <f>SUM(F5:F37)</f>
        <v>110218000</v>
      </c>
      <c r="G38" s="50">
        <f aca="true" t="shared" si="1" ref="G38:S38">SUM(G5:G37)</f>
        <v>3820000</v>
      </c>
      <c r="H38" s="63">
        <f>SUM(H5:H37)</f>
        <v>5889000</v>
      </c>
      <c r="I38" s="77">
        <f>SUM(I5:I37)</f>
        <v>7480000</v>
      </c>
      <c r="J38" s="78">
        <f>SUM(J5:J37)</f>
        <v>5870000</v>
      </c>
      <c r="K38" s="78">
        <f t="shared" si="1"/>
        <v>7730000</v>
      </c>
      <c r="L38" s="78">
        <f t="shared" si="1"/>
        <v>8310000</v>
      </c>
      <c r="M38" s="78">
        <f>SUM(M5:M37)</f>
        <v>9160000</v>
      </c>
      <c r="N38" s="78">
        <f>SUM(N5:N37)</f>
        <v>9385000</v>
      </c>
      <c r="O38" s="78">
        <f t="shared" si="1"/>
        <v>9058000</v>
      </c>
      <c r="P38" s="78">
        <f t="shared" si="1"/>
        <v>8910000</v>
      </c>
      <c r="Q38" s="78">
        <f t="shared" si="1"/>
        <v>9235000</v>
      </c>
      <c r="R38" s="78">
        <f t="shared" si="1"/>
        <v>9280000</v>
      </c>
      <c r="S38" s="79">
        <f t="shared" si="1"/>
        <v>8530000</v>
      </c>
    </row>
    <row r="39" spans="4:6" ht="15">
      <c r="D39" s="83" t="s">
        <v>51</v>
      </c>
      <c r="E39" s="83"/>
      <c r="F39" s="26">
        <f>F38-8000000</f>
        <v>102218000</v>
      </c>
    </row>
    <row r="40" ht="15">
      <c r="A40" s="15" t="s">
        <v>28</v>
      </c>
    </row>
    <row r="41" spans="1:2" ht="15">
      <c r="A41" s="13"/>
      <c r="B41" s="1" t="s">
        <v>25</v>
      </c>
    </row>
    <row r="42" spans="1:2" ht="15">
      <c r="A42" s="14"/>
      <c r="B42" s="1" t="s">
        <v>26</v>
      </c>
    </row>
    <row r="43" spans="1:6" s="28" customFormat="1" ht="15">
      <c r="A43" s="27"/>
      <c r="B43" s="28" t="s">
        <v>39</v>
      </c>
      <c r="F43" s="29"/>
    </row>
    <row r="45" spans="1:6" s="52" customFormat="1" ht="15">
      <c r="A45" s="52" t="s">
        <v>55</v>
      </c>
      <c r="F45" s="53"/>
    </row>
    <row r="46" ht="15">
      <c r="A46" s="1" t="s">
        <v>29</v>
      </c>
    </row>
    <row r="47" ht="15">
      <c r="A47" s="1" t="s">
        <v>30</v>
      </c>
    </row>
    <row r="48" spans="1:16" s="35" customFormat="1" ht="15">
      <c r="A48" s="36" t="s">
        <v>56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ht="15">
      <c r="A49" s="1" t="s">
        <v>38</v>
      </c>
    </row>
  </sheetData>
  <sheetProtection/>
  <mergeCells count="1">
    <mergeCell ref="D39:E3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Tartu Linnavalitsus</dc:creator>
  <cp:keywords/>
  <dc:description/>
  <cp:lastModifiedBy>Tartu Linnavalitsus</cp:lastModifiedBy>
  <cp:lastPrinted>2015-05-19T14:39:19Z</cp:lastPrinted>
  <dcterms:created xsi:type="dcterms:W3CDTF">2015-05-18T14:02:51Z</dcterms:created>
  <dcterms:modified xsi:type="dcterms:W3CDTF">2018-05-09T08:04:46Z</dcterms:modified>
  <cp:category/>
  <cp:version/>
  <cp:contentType/>
  <cp:contentStatus/>
</cp:coreProperties>
</file>